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3"/>
  </bookViews>
  <sheets>
    <sheet name="incomestatements" sheetId="1" r:id="rId1"/>
    <sheet name="Balance Sheet " sheetId="2" r:id="rId2"/>
    <sheet name="equitystatement " sheetId="3" r:id="rId3"/>
    <sheet name="cashflow" sheetId="4" r:id="rId4"/>
  </sheets>
  <definedNames>
    <definedName name="_xlnm.Print_Area" localSheetId="2">'equitystatement '!$A$1:$L$48</definedName>
  </definedNames>
  <calcPr fullCalcOnLoad="1"/>
</workbook>
</file>

<file path=xl/sharedStrings.xml><?xml version="1.0" encoding="utf-8"?>
<sst xmlns="http://schemas.openxmlformats.org/spreadsheetml/2006/main" count="169" uniqueCount="131">
  <si>
    <t xml:space="preserve">(Company No. : 11106-V) </t>
  </si>
  <si>
    <t>CONDENSED CONSOLIDATED INCOME STATEMENTS</t>
  </si>
  <si>
    <t xml:space="preserve"> for the quarter ended 30/09/2005.</t>
  </si>
  <si>
    <t>(The figures have not been audited)</t>
  </si>
  <si>
    <t>INDIVIDUAL QUARTER</t>
  </si>
  <si>
    <t>CUMULATIVE QUARTER</t>
  </si>
  <si>
    <t>CURRENT</t>
  </si>
  <si>
    <t>PRECEDING YEAR</t>
  </si>
  <si>
    <t xml:space="preserve">YEAR </t>
  </si>
  <si>
    <t>CORRESPONDING</t>
  </si>
  <si>
    <t>YEAR</t>
  </si>
  <si>
    <t>QUARTER</t>
  </si>
  <si>
    <t>TO DATE</t>
  </si>
  <si>
    <t>PERIOD</t>
  </si>
  <si>
    <t>30/09/2005</t>
  </si>
  <si>
    <t>30/09/2004</t>
  </si>
  <si>
    <t>RM'000</t>
  </si>
  <si>
    <t>Revenue</t>
  </si>
  <si>
    <t>Operating expenses</t>
  </si>
  <si>
    <t>(Loss)/Profit from Operations</t>
  </si>
  <si>
    <t>Finance costs</t>
  </si>
  <si>
    <t>Provision for doubtful debts</t>
  </si>
  <si>
    <t>Deferred expenditure written off</t>
  </si>
  <si>
    <t>Revision of profit margin for</t>
  </si>
  <si>
    <t xml:space="preserve">  Offshore Patrol Vessels project</t>
  </si>
  <si>
    <t>Share of loss of associated</t>
  </si>
  <si>
    <t xml:space="preserve"> companies</t>
  </si>
  <si>
    <t>(Loss)/Profit before tax</t>
  </si>
  <si>
    <t>Taxation</t>
  </si>
  <si>
    <t>(Loss)/Profit after tax</t>
  </si>
  <si>
    <t>Minority interest</t>
  </si>
  <si>
    <t>Net (loss)/profit for the period</t>
  </si>
  <si>
    <t xml:space="preserve">Basic earnings per </t>
  </si>
  <si>
    <t>ordinary share (sen)</t>
  </si>
  <si>
    <t>(The condensed Consolidated Income Statements Should be read in conjunction with the Annual Financial Statements</t>
  </si>
  <si>
    <t xml:space="preserve"> for the year ended 31 December 2004)</t>
  </si>
  <si>
    <t>PSC INDUSTRIES BERHAD</t>
  </si>
  <si>
    <t>(Company No.: 11106-V)</t>
  </si>
  <si>
    <t>CONDENSED CONSOLIDATED BALANCE SHEET</t>
  </si>
  <si>
    <t>(UNAUDITED)</t>
  </si>
  <si>
    <t>(AUDITED)</t>
  </si>
  <si>
    <t>AS AT</t>
  </si>
  <si>
    <t>31/12/2004</t>
  </si>
  <si>
    <t>Property, plant and equipment</t>
  </si>
  <si>
    <t>Intangible Assets</t>
  </si>
  <si>
    <t>Other investments</t>
  </si>
  <si>
    <t>Associate companies</t>
  </si>
  <si>
    <t>Current Assets</t>
  </si>
  <si>
    <t>Inventories</t>
  </si>
  <si>
    <t>Offshore Patrol vessels expenditure</t>
  </si>
  <si>
    <t>Trade and other receivables</t>
  </si>
  <si>
    <t>Deposits, bank and cash balances</t>
  </si>
  <si>
    <t>Current Liabilities</t>
  </si>
  <si>
    <t>Trade  &amp; other payable</t>
  </si>
  <si>
    <t>Overdraft &amp; Short Term Borrowings</t>
  </si>
  <si>
    <t>Net Current Liabilities</t>
  </si>
  <si>
    <t>Share Capital</t>
  </si>
  <si>
    <t>Reserves</t>
  </si>
  <si>
    <t>Shareholders' Funds</t>
  </si>
  <si>
    <t>Minority Interests</t>
  </si>
  <si>
    <t>Long Term Liabilities</t>
  </si>
  <si>
    <t>Borrowings</t>
  </si>
  <si>
    <t>Other deferred liabilities</t>
  </si>
  <si>
    <t>Net tangible assets per share (RM)</t>
  </si>
  <si>
    <t>(The condensed Balance Sheets should be read in conjunction with the Annual  Financial</t>
  </si>
  <si>
    <t xml:space="preserve"> Statements for the year ended 31 December 2004)</t>
  </si>
  <si>
    <t>PSC  INDUSTRIES BERHAD</t>
  </si>
  <si>
    <t>Condensed Consolidated Cash Flow Statements</t>
  </si>
  <si>
    <t>For the period ended 30 September 2005</t>
  </si>
  <si>
    <t>9 months</t>
  </si>
  <si>
    <t xml:space="preserve">ended </t>
  </si>
  <si>
    <t>(RM)</t>
  </si>
  <si>
    <t>Net loss before tax</t>
  </si>
  <si>
    <t xml:space="preserve">  Adjustments for:-</t>
  </si>
  <si>
    <t xml:space="preserve">   Non-cash items</t>
  </si>
  <si>
    <t xml:space="preserve">   Non-operating items (which are investing/financing)</t>
  </si>
  <si>
    <t>Operating (loss)/profit before changes in working capital</t>
  </si>
  <si>
    <t>Changes in working capital:-</t>
  </si>
  <si>
    <t xml:space="preserve">  Net change in current assets</t>
  </si>
  <si>
    <t xml:space="preserve">  Net change in current liabilities</t>
  </si>
  <si>
    <t xml:space="preserve">  Net cash used in operating activities</t>
  </si>
  <si>
    <t>Investing activities</t>
  </si>
  <si>
    <t xml:space="preserve">  Interest received</t>
  </si>
  <si>
    <t xml:space="preserve">  Purchase of property, plant &amp; equipment</t>
  </si>
  <si>
    <t xml:space="preserve">  Proceeds from disposal of property, plant &amp; equipment</t>
  </si>
  <si>
    <t xml:space="preserve">  Purchase of subsidiary  company</t>
  </si>
  <si>
    <t xml:space="preserve">  Withdrawal from fixed deposit pledged</t>
  </si>
  <si>
    <t xml:space="preserve">  Net cash generated from investing activities</t>
  </si>
  <si>
    <t>Financing activities</t>
  </si>
  <si>
    <t xml:space="preserve">  Dividends paid to shareholders</t>
  </si>
  <si>
    <t xml:space="preserve">  Bank borrowings</t>
  </si>
  <si>
    <t xml:space="preserve">  Private placement expenses</t>
  </si>
  <si>
    <t xml:space="preserve">  Share capital issued</t>
  </si>
  <si>
    <t xml:space="preserve">  Net cash (used in)/generated from financing activities</t>
  </si>
  <si>
    <t>Net change in Cash &amp; Cash Equivalents</t>
  </si>
  <si>
    <t>Cash &amp; Cash equivalents at beginning of period</t>
  </si>
  <si>
    <t>Effect of foreign exchange rate changes</t>
  </si>
  <si>
    <t>Cash &amp; Cash equivalents at end of period</t>
  </si>
  <si>
    <t>(The condensed Consolidated Cash Flow Statements should be read in conjunction with the</t>
  </si>
  <si>
    <t>Annual Financial Statements for the year ended 31 December 2004)</t>
  </si>
  <si>
    <t xml:space="preserve">                                          Condensed Consolidated Statements of Changes in Equity</t>
  </si>
  <si>
    <t xml:space="preserve">                                       For the period ended 30 September 2005</t>
  </si>
  <si>
    <t xml:space="preserve">                          Non distributable</t>
  </si>
  <si>
    <t>Distributable</t>
  </si>
  <si>
    <t>Revaluation reserve,</t>
  </si>
  <si>
    <t>Share</t>
  </si>
  <si>
    <t>exchange fuctuation</t>
  </si>
  <si>
    <t>Retained</t>
  </si>
  <si>
    <t>Premium</t>
  </si>
  <si>
    <t>reserve, capital reserve</t>
  </si>
  <si>
    <t>Profits</t>
  </si>
  <si>
    <t>Total</t>
  </si>
  <si>
    <t>9 months ended</t>
  </si>
  <si>
    <t>30.09.2005</t>
  </si>
  <si>
    <t xml:space="preserve">Balance as at </t>
  </si>
  <si>
    <t xml:space="preserve">01.01.2005 </t>
  </si>
  <si>
    <t>Net loss  for the period</t>
  </si>
  <si>
    <t>Currency translations</t>
  </si>
  <si>
    <t>Balance as at 30.09.2005</t>
  </si>
  <si>
    <t>30.09.2004</t>
  </si>
  <si>
    <t>01.01.2004</t>
  </si>
  <si>
    <t>Private placement of 15,825,000</t>
  </si>
  <si>
    <t>ordinary shares at RM5.40 each</t>
  </si>
  <si>
    <t>Net profit  for the period</t>
  </si>
  <si>
    <t xml:space="preserve">Final dividend paid for </t>
  </si>
  <si>
    <t xml:space="preserve"> year ended 31.12.2003</t>
  </si>
  <si>
    <t>Expenses on private placement</t>
  </si>
  <si>
    <t>Balance as at 30.09.2004</t>
  </si>
  <si>
    <t xml:space="preserve">(The condensed Consolidated Statements of Changes in Equity  should be read in conjunction </t>
  </si>
  <si>
    <t xml:space="preserve"> with the Annual Financial Statements for the year ended 31 December 2004)</t>
  </si>
  <si>
    <t>Other (loss)/operating income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</si>
</sst>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$&quot;#,##0\ ;\(&quot;$&quot;#,##0\)"/>
    <numFmt numFmtId="174" formatCode="m/d"/>
    <numFmt numFmtId="175" formatCode="#,##0_ ;[Red]\-#,##0\ "/>
    <numFmt numFmtId="176" formatCode="\(#,##0\);[Red]\(#,##0\)"/>
    <numFmt numFmtId="177" formatCode="#,##0_ ;[Red]\(#,##0\)\ "/>
    <numFmt numFmtId="178" formatCode="d\-mmm\-yyyy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7.5"/>
      <color indexed="12"/>
      <name val="Arial"/>
      <family val="0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12">
    <xf numFmtId="0" fontId="0" fillId="0" borderId="0" xfId="0" applyAlignment="1">
      <alignment/>
    </xf>
    <xf numFmtId="172" fontId="0" fillId="0" borderId="2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Fill="1" applyBorder="1" applyAlignment="1">
      <alignment/>
    </xf>
    <xf numFmtId="0" fontId="0" fillId="0" borderId="5" xfId="0" applyBorder="1" applyAlignment="1">
      <alignment/>
    </xf>
    <xf numFmtId="0" fontId="1" fillId="0" borderId="2" xfId="0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2" xfId="0" applyNumberFormat="1" applyFill="1" applyBorder="1" applyAlignment="1">
      <alignment/>
    </xf>
    <xf numFmtId="172" fontId="0" fillId="0" borderId="6" xfId="0" applyNumberFormat="1" applyBorder="1" applyAlignment="1">
      <alignment/>
    </xf>
    <xf numFmtId="0" fontId="6" fillId="0" borderId="2" xfId="0" applyFont="1" applyBorder="1" applyAlignment="1">
      <alignment/>
    </xf>
    <xf numFmtId="172" fontId="0" fillId="0" borderId="7" xfId="0" applyNumberFormat="1" applyFill="1" applyBorder="1" applyAlignment="1">
      <alignment/>
    </xf>
    <xf numFmtId="172" fontId="0" fillId="0" borderId="3" xfId="0" applyNumberFormat="1" applyFill="1" applyBorder="1" applyAlignment="1">
      <alignment/>
    </xf>
    <xf numFmtId="172" fontId="0" fillId="0" borderId="5" xfId="0" applyNumberFormat="1" applyFill="1" applyBorder="1" applyAlignment="1">
      <alignment/>
    </xf>
    <xf numFmtId="172" fontId="0" fillId="0" borderId="4" xfId="0" applyNumberFormat="1" applyFill="1" applyBorder="1" applyAlignment="1">
      <alignment/>
    </xf>
    <xf numFmtId="0" fontId="1" fillId="0" borderId="8" xfId="0" applyFont="1" applyBorder="1" applyAlignment="1">
      <alignment/>
    </xf>
    <xf numFmtId="172" fontId="0" fillId="0" borderId="9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8" xfId="0" applyNumberFormat="1" applyFill="1" applyBorder="1" applyAlignment="1">
      <alignment/>
    </xf>
    <xf numFmtId="172" fontId="0" fillId="0" borderId="11" xfId="0" applyNumberFormat="1" applyFill="1" applyBorder="1" applyAlignment="1">
      <alignment/>
    </xf>
    <xf numFmtId="172" fontId="0" fillId="0" borderId="4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171" fontId="0" fillId="0" borderId="0" xfId="15" applyNumberFormat="1" applyFill="1" applyAlignment="1">
      <alignment/>
    </xf>
    <xf numFmtId="171" fontId="0" fillId="0" borderId="0" xfId="0" applyNumberFormat="1" applyFill="1" applyAlignment="1">
      <alignment/>
    </xf>
    <xf numFmtId="171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72" fontId="0" fillId="0" borderId="0" xfId="15" applyNumberFormat="1" applyAlignment="1">
      <alignment/>
    </xf>
    <xf numFmtId="0" fontId="2" fillId="0" borderId="0" xfId="0" applyFont="1" applyAlignment="1">
      <alignment/>
    </xf>
    <xf numFmtId="172" fontId="0" fillId="0" borderId="3" xfId="15" applyNumberFormat="1" applyBorder="1" applyAlignment="1">
      <alignment/>
    </xf>
    <xf numFmtId="172" fontId="0" fillId="0" borderId="2" xfId="15" applyNumberFormat="1" applyBorder="1" applyAlignment="1">
      <alignment/>
    </xf>
    <xf numFmtId="0" fontId="2" fillId="0" borderId="0" xfId="0" applyFont="1" applyAlignment="1">
      <alignment/>
    </xf>
    <xf numFmtId="172" fontId="0" fillId="0" borderId="4" xfId="15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3" xfId="15" applyNumberFormat="1" applyFont="1" applyBorder="1" applyAlignment="1">
      <alignment/>
    </xf>
    <xf numFmtId="172" fontId="1" fillId="0" borderId="12" xfId="15" applyNumberFormat="1" applyFont="1" applyBorder="1" applyAlignment="1">
      <alignment/>
    </xf>
    <xf numFmtId="172" fontId="0" fillId="0" borderId="7" xfId="15" applyNumberFormat="1" applyBorder="1" applyAlignment="1">
      <alignment/>
    </xf>
    <xf numFmtId="172" fontId="0" fillId="0" borderId="0" xfId="15" applyNumberFormat="1" applyBorder="1" applyAlignment="1">
      <alignment/>
    </xf>
    <xf numFmtId="39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" fontId="0" fillId="0" borderId="0" xfId="0" applyNumberFormat="1" applyAlignment="1">
      <alignment horizontal="right"/>
    </xf>
    <xf numFmtId="178" fontId="9" fillId="0" borderId="0" xfId="0" applyNumberFormat="1" applyFont="1" applyAlignment="1" quotePrefix="1">
      <alignment horizontal="right"/>
    </xf>
    <xf numFmtId="175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0" fillId="0" borderId="7" xfId="0" applyNumberFormat="1" applyBorder="1" applyAlignment="1">
      <alignment/>
    </xf>
    <xf numFmtId="172" fontId="0" fillId="0" borderId="7" xfId="0" applyNumberFormat="1" applyBorder="1" applyAlignment="1">
      <alignment/>
    </xf>
    <xf numFmtId="38" fontId="0" fillId="0" borderId="12" xfId="0" applyNumberFormat="1" applyBorder="1" applyAlignment="1">
      <alignment/>
    </xf>
    <xf numFmtId="172" fontId="0" fillId="0" borderId="13" xfId="0" applyNumberFormat="1" applyBorder="1" applyAlignment="1">
      <alignment/>
    </xf>
    <xf numFmtId="0" fontId="0" fillId="0" borderId="0" xfId="0" applyAlignment="1" quotePrefix="1">
      <alignment/>
    </xf>
    <xf numFmtId="172" fontId="0" fillId="0" borderId="0" xfId="0" applyNumberFormat="1" applyFill="1" applyAlignment="1">
      <alignment/>
    </xf>
    <xf numFmtId="38" fontId="0" fillId="0" borderId="13" xfId="0" applyNumberFormat="1" applyBorder="1" applyAlignment="1">
      <alignment/>
    </xf>
    <xf numFmtId="38" fontId="0" fillId="0" borderId="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0" fillId="0" borderId="0" xfId="0" applyFont="1" applyAlignment="1">
      <alignment/>
    </xf>
    <xf numFmtId="15" fontId="10" fillId="0" borderId="0" xfId="0" applyNumberFormat="1" applyFont="1" applyAlignment="1" quotePrefix="1">
      <alignment horizontal="left"/>
    </xf>
    <xf numFmtId="37" fontId="0" fillId="0" borderId="0" xfId="0" applyNumberFormat="1" applyAlignment="1">
      <alignment/>
    </xf>
    <xf numFmtId="171" fontId="0" fillId="0" borderId="0" xfId="15" applyAlignment="1">
      <alignment/>
    </xf>
    <xf numFmtId="37" fontId="0" fillId="0" borderId="0" xfId="15" applyNumberFormat="1" applyAlignment="1">
      <alignment/>
    </xf>
    <xf numFmtId="175" fontId="0" fillId="0" borderId="12" xfId="0" applyNumberFormat="1" applyBorder="1" applyAlignment="1">
      <alignment/>
    </xf>
    <xf numFmtId="37" fontId="0" fillId="0" borderId="12" xfId="0" applyNumberFormat="1" applyBorder="1" applyAlignment="1">
      <alignment/>
    </xf>
    <xf numFmtId="0" fontId="0" fillId="0" borderId="0" xfId="0" applyAlignment="1">
      <alignment horizontal="left"/>
    </xf>
    <xf numFmtId="177" fontId="0" fillId="0" borderId="0" xfId="0" applyNumberFormat="1" applyAlignment="1">
      <alignment/>
    </xf>
    <xf numFmtId="43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1" fillId="0" borderId="13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">
      <selection activeCell="A10" sqref="A10"/>
    </sheetView>
  </sheetViews>
  <sheetFormatPr defaultColWidth="9.140625" defaultRowHeight="12.75"/>
  <cols>
    <col min="1" max="1" width="30.421875" style="0" customWidth="1"/>
    <col min="2" max="2" width="20.140625" style="0" customWidth="1"/>
    <col min="3" max="3" width="3.7109375" style="0" hidden="1" customWidth="1"/>
    <col min="4" max="4" width="19.421875" style="2" customWidth="1"/>
    <col min="5" max="5" width="19.7109375" style="0" customWidth="1"/>
    <col min="6" max="6" width="3.7109375" style="0" hidden="1" customWidth="1"/>
    <col min="7" max="7" width="19.28125" style="2" customWidth="1"/>
  </cols>
  <sheetData>
    <row r="1" ht="15.75">
      <c r="A1" s="4" t="s">
        <v>66</v>
      </c>
    </row>
    <row r="2" ht="12.75">
      <c r="A2" s="3" t="s">
        <v>0</v>
      </c>
    </row>
    <row r="4" ht="15.75">
      <c r="A4" s="4" t="s">
        <v>1</v>
      </c>
    </row>
    <row r="5" spans="1:2" ht="15.75">
      <c r="A5" s="4" t="s">
        <v>2</v>
      </c>
      <c r="B5" s="5"/>
    </row>
    <row r="6" spans="1:2" ht="15">
      <c r="A6" s="6" t="s">
        <v>3</v>
      </c>
      <c r="B6" s="5"/>
    </row>
    <row r="8" ht="15.75">
      <c r="A8" s="4"/>
    </row>
    <row r="10" spans="1:7" ht="12.75">
      <c r="A10" s="7"/>
      <c r="B10" s="96" t="s">
        <v>4</v>
      </c>
      <c r="C10" s="97"/>
      <c r="D10" s="98"/>
      <c r="E10" s="99" t="s">
        <v>5</v>
      </c>
      <c r="F10" s="100"/>
      <c r="G10" s="101"/>
    </row>
    <row r="11" spans="1:7" ht="12.75">
      <c r="A11" s="8"/>
      <c r="B11" s="9" t="s">
        <v>6</v>
      </c>
      <c r="C11" s="10"/>
      <c r="D11" s="11" t="s">
        <v>7</v>
      </c>
      <c r="E11" s="9" t="s">
        <v>6</v>
      </c>
      <c r="F11" s="7"/>
      <c r="G11" s="11" t="s">
        <v>7</v>
      </c>
    </row>
    <row r="12" spans="1:7" ht="12.75">
      <c r="A12" s="8"/>
      <c r="B12" s="12" t="s">
        <v>8</v>
      </c>
      <c r="C12" s="10"/>
      <c r="D12" s="13" t="s">
        <v>9</v>
      </c>
      <c r="E12" s="12" t="s">
        <v>10</v>
      </c>
      <c r="F12" s="8"/>
      <c r="G12" s="13" t="s">
        <v>9</v>
      </c>
    </row>
    <row r="13" spans="1:7" ht="12.75">
      <c r="A13" s="8"/>
      <c r="B13" s="12" t="s">
        <v>11</v>
      </c>
      <c r="C13" s="10"/>
      <c r="D13" s="13" t="s">
        <v>11</v>
      </c>
      <c r="E13" s="12" t="s">
        <v>12</v>
      </c>
      <c r="F13" s="8"/>
      <c r="G13" s="13" t="s">
        <v>13</v>
      </c>
    </row>
    <row r="14" spans="1:7" ht="12.75">
      <c r="A14" s="8"/>
      <c r="B14" s="14" t="s">
        <v>14</v>
      </c>
      <c r="C14" s="10"/>
      <c r="D14" s="15" t="s">
        <v>15</v>
      </c>
      <c r="E14" s="14" t="s">
        <v>14</v>
      </c>
      <c r="F14" s="12"/>
      <c r="G14" s="15" t="s">
        <v>15</v>
      </c>
    </row>
    <row r="15" spans="1:7" ht="12.75">
      <c r="A15" s="16"/>
      <c r="B15" s="17" t="s">
        <v>16</v>
      </c>
      <c r="C15" s="10"/>
      <c r="D15" s="18" t="s">
        <v>16</v>
      </c>
      <c r="E15" s="17" t="s">
        <v>16</v>
      </c>
      <c r="F15" s="12"/>
      <c r="G15" s="18" t="s">
        <v>16</v>
      </c>
    </row>
    <row r="16" spans="1:7" ht="12.75">
      <c r="A16" s="7"/>
      <c r="B16" s="19"/>
      <c r="C16" s="19"/>
      <c r="D16" s="20"/>
      <c r="E16" s="21"/>
      <c r="F16" s="8"/>
      <c r="G16" s="20"/>
    </row>
    <row r="17" spans="1:7" ht="12.75">
      <c r="A17" s="22" t="s">
        <v>17</v>
      </c>
      <c r="B17" s="23">
        <f>+E17-99368</f>
        <v>40223</v>
      </c>
      <c r="C17" s="23"/>
      <c r="D17" s="24">
        <v>65954</v>
      </c>
      <c r="E17" s="25">
        <v>139591</v>
      </c>
      <c r="F17" s="1"/>
      <c r="G17" s="24">
        <v>404964</v>
      </c>
    </row>
    <row r="18" spans="1:7" ht="15.75">
      <c r="A18" s="26"/>
      <c r="B18" s="23"/>
      <c r="C18" s="23"/>
      <c r="D18" s="24"/>
      <c r="E18" s="25"/>
      <c r="F18" s="1"/>
      <c r="G18" s="24"/>
    </row>
    <row r="19" spans="1:7" ht="12.75">
      <c r="A19" s="22"/>
      <c r="B19" s="23"/>
      <c r="C19" s="23"/>
      <c r="D19" s="24"/>
      <c r="E19" s="25"/>
      <c r="F19" s="1"/>
      <c r="G19" s="24"/>
    </row>
    <row r="20" spans="1:7" ht="12.75">
      <c r="A20" s="22" t="s">
        <v>18</v>
      </c>
      <c r="B20" s="23">
        <f>E20+188550-78029</f>
        <v>-56282</v>
      </c>
      <c r="C20" s="23"/>
      <c r="D20" s="24">
        <v>-98962</v>
      </c>
      <c r="E20" s="25">
        <v>-166803</v>
      </c>
      <c r="F20" s="1"/>
      <c r="G20" s="24">
        <v>-396360</v>
      </c>
    </row>
    <row r="21" spans="1:7" ht="12.75">
      <c r="A21" s="22"/>
      <c r="B21" s="23"/>
      <c r="C21" s="23"/>
      <c r="D21" s="24"/>
      <c r="E21" s="25"/>
      <c r="F21" s="1"/>
      <c r="G21" s="24"/>
    </row>
    <row r="22" spans="1:7" ht="12.75">
      <c r="A22" s="22"/>
      <c r="B22" s="23"/>
      <c r="C22" s="23"/>
      <c r="D22" s="24"/>
      <c r="E22" s="25"/>
      <c r="F22" s="1"/>
      <c r="G22" s="24"/>
    </row>
    <row r="23" spans="1:7" ht="12.75">
      <c r="A23" s="22" t="s">
        <v>130</v>
      </c>
      <c r="B23" s="23">
        <f>E23-21250</f>
        <v>-10142</v>
      </c>
      <c r="C23" s="23"/>
      <c r="D23" s="24">
        <v>1782</v>
      </c>
      <c r="E23" s="25">
        <v>11108</v>
      </c>
      <c r="F23" s="1"/>
      <c r="G23" s="24">
        <v>7245</v>
      </c>
    </row>
    <row r="24" spans="1:7" ht="12.75">
      <c r="A24" s="22"/>
      <c r="B24" s="23"/>
      <c r="C24" s="23"/>
      <c r="D24" s="24"/>
      <c r="E24" s="25"/>
      <c r="F24" s="1"/>
      <c r="G24" s="24"/>
    </row>
    <row r="25" spans="1:7" ht="12.75">
      <c r="A25" s="22"/>
      <c r="B25" s="23"/>
      <c r="C25" s="23"/>
      <c r="D25" s="24"/>
      <c r="E25" s="25"/>
      <c r="F25" s="1"/>
      <c r="G25" s="24"/>
    </row>
    <row r="26" spans="1:7" ht="12.75">
      <c r="A26" s="22" t="s">
        <v>19</v>
      </c>
      <c r="B26" s="27">
        <f>SUM(B17:B23)</f>
        <v>-26201</v>
      </c>
      <c r="C26" s="27">
        <f>SUM(C17:C23)</f>
        <v>0</v>
      </c>
      <c r="D26" s="28">
        <f>SUM(D17:D23)</f>
        <v>-31226</v>
      </c>
      <c r="E26" s="29">
        <f>SUM(E17:E23)</f>
        <v>-16104</v>
      </c>
      <c r="F26" s="1"/>
      <c r="G26" s="28">
        <f>SUM(G17:G23)</f>
        <v>15849</v>
      </c>
    </row>
    <row r="27" spans="1:7" ht="12.75">
      <c r="A27" s="22"/>
      <c r="B27" s="23"/>
      <c r="C27" s="23"/>
      <c r="D27" s="24"/>
      <c r="E27" s="25"/>
      <c r="F27" s="1"/>
      <c r="G27" s="24"/>
    </row>
    <row r="28" spans="1:7" ht="12.75">
      <c r="A28" s="22"/>
      <c r="B28" s="23"/>
      <c r="C28" s="23"/>
      <c r="D28" s="24"/>
      <c r="E28" s="25"/>
      <c r="F28" s="1"/>
      <c r="G28" s="24"/>
    </row>
    <row r="29" spans="1:7" ht="12.75">
      <c r="A29" s="22" t="s">
        <v>20</v>
      </c>
      <c r="B29" s="23">
        <f>E29+35121</f>
        <v>-28821</v>
      </c>
      <c r="C29" s="23"/>
      <c r="D29" s="24">
        <v>-13452</v>
      </c>
      <c r="E29" s="25">
        <v>-63942</v>
      </c>
      <c r="F29" s="1"/>
      <c r="G29" s="24">
        <v>-41358</v>
      </c>
    </row>
    <row r="30" spans="1:7" ht="12.75">
      <c r="A30" s="22"/>
      <c r="B30" s="23"/>
      <c r="C30" s="23"/>
      <c r="D30" s="24"/>
      <c r="E30" s="25"/>
      <c r="F30" s="1"/>
      <c r="G30" s="24"/>
    </row>
    <row r="31" spans="1:7" ht="12.75">
      <c r="A31" s="22" t="s">
        <v>21</v>
      </c>
      <c r="B31" s="23">
        <f>E31</f>
        <v>-224187</v>
      </c>
      <c r="C31" s="23"/>
      <c r="D31" s="24">
        <v>0</v>
      </c>
      <c r="E31" s="25">
        <v>-224187</v>
      </c>
      <c r="F31" s="1"/>
      <c r="G31" s="24"/>
    </row>
    <row r="32" spans="1:7" ht="12.75">
      <c r="A32" s="22"/>
      <c r="B32" s="23"/>
      <c r="C32" s="23"/>
      <c r="D32" s="24"/>
      <c r="E32" s="25"/>
      <c r="F32" s="1"/>
      <c r="G32" s="24"/>
    </row>
    <row r="33" spans="1:7" ht="12.75">
      <c r="A33" s="22" t="s">
        <v>22</v>
      </c>
      <c r="B33" s="23">
        <f>E33</f>
        <v>-5535</v>
      </c>
      <c r="C33" s="23"/>
      <c r="D33" s="24">
        <v>0</v>
      </c>
      <c r="E33" s="25">
        <v>-5535</v>
      </c>
      <c r="F33" s="1"/>
      <c r="G33" s="24"/>
    </row>
    <row r="34" spans="1:7" ht="12.75">
      <c r="A34" s="22"/>
      <c r="B34" s="23"/>
      <c r="C34" s="23"/>
      <c r="D34" s="24"/>
      <c r="E34" s="25"/>
      <c r="F34" s="1"/>
      <c r="G34" s="24"/>
    </row>
    <row r="35" spans="1:7" ht="12.75">
      <c r="A35" s="22" t="s">
        <v>23</v>
      </c>
      <c r="B35" s="23"/>
      <c r="C35" s="23"/>
      <c r="D35" s="24"/>
      <c r="E35" s="25"/>
      <c r="F35" s="1"/>
      <c r="G35" s="24"/>
    </row>
    <row r="36" spans="1:7" ht="12.75">
      <c r="A36" s="22" t="s">
        <v>24</v>
      </c>
      <c r="B36" s="23">
        <f>E36+78029</f>
        <v>-151411</v>
      </c>
      <c r="C36" s="23"/>
      <c r="D36" s="24">
        <v>0</v>
      </c>
      <c r="E36" s="25">
        <v>-229440</v>
      </c>
      <c r="F36" s="1"/>
      <c r="G36" s="24"/>
    </row>
    <row r="37" spans="1:7" ht="12.75">
      <c r="A37" s="22"/>
      <c r="B37" s="23"/>
      <c r="C37" s="23"/>
      <c r="D37" s="24"/>
      <c r="E37" s="25"/>
      <c r="F37" s="1"/>
      <c r="G37" s="24"/>
    </row>
    <row r="38" spans="1:7" ht="12.75">
      <c r="A38" s="22" t="s">
        <v>25</v>
      </c>
      <c r="B38" s="23"/>
      <c r="C38" s="23"/>
      <c r="D38" s="24"/>
      <c r="E38" s="25"/>
      <c r="F38" s="1"/>
      <c r="G38" s="24"/>
    </row>
    <row r="39" spans="1:7" ht="12.75">
      <c r="A39" s="22" t="s">
        <v>26</v>
      </c>
      <c r="B39" s="23">
        <f>E39-90</f>
        <v>-148</v>
      </c>
      <c r="C39" s="23"/>
      <c r="D39" s="24">
        <v>0</v>
      </c>
      <c r="E39" s="25">
        <v>-58</v>
      </c>
      <c r="F39" s="1"/>
      <c r="G39" s="24">
        <v>0</v>
      </c>
    </row>
    <row r="40" spans="1:7" ht="12.75">
      <c r="A40" s="22"/>
      <c r="B40" s="23"/>
      <c r="C40" s="23"/>
      <c r="D40" s="24"/>
      <c r="E40" s="25"/>
      <c r="F40" s="1"/>
      <c r="G40" s="24"/>
    </row>
    <row r="41" spans="1:7" ht="12.75">
      <c r="A41" s="22" t="s">
        <v>27</v>
      </c>
      <c r="B41" s="27">
        <f>SUM(B26:B40)</f>
        <v>-436303</v>
      </c>
      <c r="C41" s="27">
        <f>SUM(C26:C29)</f>
        <v>0</v>
      </c>
      <c r="D41" s="28">
        <f>SUM(D26:D40)</f>
        <v>-44678</v>
      </c>
      <c r="E41" s="29">
        <f>SUM(E26:E40)</f>
        <v>-539266</v>
      </c>
      <c r="F41" s="1"/>
      <c r="G41" s="28">
        <f>SUM(G26:G40)</f>
        <v>-25509</v>
      </c>
    </row>
    <row r="42" spans="1:7" ht="12.75">
      <c r="A42" s="22"/>
      <c r="B42" s="23"/>
      <c r="C42" s="23"/>
      <c r="D42" s="24"/>
      <c r="E42" s="25"/>
      <c r="F42" s="1"/>
      <c r="G42" s="24"/>
    </row>
    <row r="43" spans="1:7" ht="12.75">
      <c r="A43" s="22"/>
      <c r="B43" s="23"/>
      <c r="C43" s="23"/>
      <c r="D43" s="24"/>
      <c r="E43" s="25"/>
      <c r="F43" s="1"/>
      <c r="G43" s="24"/>
    </row>
    <row r="44" spans="1:7" ht="12.75">
      <c r="A44" s="22" t="s">
        <v>28</v>
      </c>
      <c r="B44" s="23">
        <f>E44+1101</f>
        <v>-490</v>
      </c>
      <c r="C44" s="23"/>
      <c r="D44" s="24">
        <v>7179</v>
      </c>
      <c r="E44" s="25">
        <v>-1591</v>
      </c>
      <c r="F44" s="1"/>
      <c r="G44" s="24">
        <v>18333</v>
      </c>
    </row>
    <row r="45" spans="1:7" ht="12.75">
      <c r="A45" s="22"/>
      <c r="B45" s="23"/>
      <c r="C45" s="23"/>
      <c r="D45" s="24"/>
      <c r="E45" s="25"/>
      <c r="F45" s="1"/>
      <c r="G45" s="24"/>
    </row>
    <row r="46" spans="1:7" ht="12.75">
      <c r="A46" s="22"/>
      <c r="B46" s="23"/>
      <c r="C46" s="23"/>
      <c r="D46" s="24"/>
      <c r="E46" s="25"/>
      <c r="F46" s="1"/>
      <c r="G46" s="24"/>
    </row>
    <row r="47" spans="1:7" ht="12.75">
      <c r="A47" s="22" t="s">
        <v>29</v>
      </c>
      <c r="B47" s="27">
        <f>SUM(B41:B44)</f>
        <v>-436793</v>
      </c>
      <c r="C47" s="23"/>
      <c r="D47" s="28">
        <f>SUM(D41:D44)</f>
        <v>-37499</v>
      </c>
      <c r="E47" s="29">
        <f>SUM(E41:E44)</f>
        <v>-540857</v>
      </c>
      <c r="F47" s="1"/>
      <c r="G47" s="28">
        <f>SUM(G41:G44)</f>
        <v>-7176</v>
      </c>
    </row>
    <row r="48" spans="1:7" ht="12.75">
      <c r="A48" s="22"/>
      <c r="B48" s="23"/>
      <c r="C48" s="23"/>
      <c r="D48" s="24"/>
      <c r="E48" s="25"/>
      <c r="F48" s="1"/>
      <c r="G48" s="24"/>
    </row>
    <row r="49" spans="1:7" ht="12.75">
      <c r="A49" s="22"/>
      <c r="B49" s="23"/>
      <c r="C49" s="23"/>
      <c r="D49" s="24"/>
      <c r="E49" s="25"/>
      <c r="F49" s="1"/>
      <c r="G49" s="24"/>
    </row>
    <row r="50" spans="1:7" ht="12.75">
      <c r="A50" s="22" t="s">
        <v>30</v>
      </c>
      <c r="B50" s="23">
        <f>E50-14523</f>
        <v>45361</v>
      </c>
      <c r="C50" s="23"/>
      <c r="D50" s="24">
        <v>57</v>
      </c>
      <c r="E50" s="25">
        <v>59884</v>
      </c>
      <c r="F50" s="1"/>
      <c r="G50" s="24">
        <v>-8096</v>
      </c>
    </row>
    <row r="51" spans="1:7" ht="12.75">
      <c r="A51" s="22"/>
      <c r="B51" s="23"/>
      <c r="C51" s="23"/>
      <c r="D51" s="30"/>
      <c r="E51" s="25"/>
      <c r="F51" s="1"/>
      <c r="G51" s="24"/>
    </row>
    <row r="52" spans="1:7" ht="22.5" customHeight="1">
      <c r="A52" s="31" t="s">
        <v>31</v>
      </c>
      <c r="B52" s="32">
        <f>SUM(B47:B50)</f>
        <v>-391432</v>
      </c>
      <c r="C52" s="33"/>
      <c r="D52" s="34">
        <f>SUM(D47:D50)</f>
        <v>-37442</v>
      </c>
      <c r="E52" s="35">
        <f>SUM(E47:E50)</f>
        <v>-480973</v>
      </c>
      <c r="F52" s="36"/>
      <c r="G52" s="34">
        <f>SUM(G47:G50)</f>
        <v>-15272</v>
      </c>
    </row>
    <row r="53" ht="12.75">
      <c r="A53" s="6"/>
    </row>
    <row r="54" ht="12.75">
      <c r="A54" s="6"/>
    </row>
    <row r="55" spans="1:7" ht="12.75">
      <c r="A55" s="6" t="s">
        <v>32</v>
      </c>
      <c r="B55" s="37"/>
      <c r="C55" s="37"/>
      <c r="D55" s="38"/>
      <c r="E55" s="37"/>
      <c r="F55" s="37"/>
      <c r="G55" s="38"/>
    </row>
    <row r="56" spans="1:7" ht="12.75">
      <c r="A56" s="6" t="s">
        <v>33</v>
      </c>
      <c r="B56" s="39">
        <f>B52/174083*100</f>
        <v>-224.85366175904596</v>
      </c>
      <c r="C56" s="40">
        <f>C52/79130*100</f>
        <v>0</v>
      </c>
      <c r="D56" s="40">
        <f>D52/170567*100</f>
        <v>-21.951491202870425</v>
      </c>
      <c r="E56" s="40">
        <f>E52/174083*100</f>
        <v>-276.2894711143535</v>
      </c>
      <c r="F56" s="41"/>
      <c r="G56" s="40">
        <f>G52/170567*100</f>
        <v>-8.953666301218876</v>
      </c>
    </row>
    <row r="59" ht="12.75">
      <c r="A59" s="6" t="s">
        <v>34</v>
      </c>
    </row>
    <row r="60" ht="12.75">
      <c r="A60" s="6" t="s">
        <v>35</v>
      </c>
    </row>
    <row r="62" ht="12.75">
      <c r="A62" s="6"/>
    </row>
  </sheetData>
  <mergeCells count="2">
    <mergeCell ref="B10:D10"/>
    <mergeCell ref="E10:G10"/>
  </mergeCell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zoomScale="75" zoomScaleNormal="75" workbookViewId="0" topLeftCell="A3">
      <selection activeCell="D15" sqref="D15"/>
    </sheetView>
  </sheetViews>
  <sheetFormatPr defaultColWidth="9.140625" defaultRowHeight="12.75"/>
  <cols>
    <col min="1" max="1" width="4.00390625" style="0" customWidth="1"/>
    <col min="2" max="2" width="5.57421875" style="0" customWidth="1"/>
    <col min="3" max="3" width="39.7109375" style="0" customWidth="1"/>
    <col min="4" max="4" width="16.57421875" style="0" customWidth="1"/>
    <col min="5" max="5" width="7.28125" style="0" customWidth="1"/>
    <col min="6" max="6" width="16.140625" style="0" customWidth="1"/>
  </cols>
  <sheetData>
    <row r="1" spans="1:6" ht="15.75">
      <c r="A1" s="102" t="s">
        <v>36</v>
      </c>
      <c r="B1" s="103"/>
      <c r="C1" s="103"/>
      <c r="D1" s="103"/>
      <c r="E1" s="103"/>
      <c r="F1" s="104"/>
    </row>
    <row r="2" spans="1:6" ht="12.75">
      <c r="A2" s="109" t="s">
        <v>37</v>
      </c>
      <c r="B2" s="110"/>
      <c r="C2" s="110"/>
      <c r="D2" s="110"/>
      <c r="E2" s="110"/>
      <c r="F2" s="111"/>
    </row>
    <row r="3" spans="1:6" ht="15.75">
      <c r="A3" s="43"/>
      <c r="B3" s="44"/>
      <c r="C3" s="44"/>
      <c r="D3" s="44"/>
      <c r="E3" s="44"/>
      <c r="F3" s="44"/>
    </row>
    <row r="4" spans="1:6" ht="15.75">
      <c r="A4" s="105" t="s">
        <v>38</v>
      </c>
      <c r="B4" s="106"/>
      <c r="C4" s="106"/>
      <c r="D4" s="106"/>
      <c r="E4" s="106"/>
      <c r="F4" s="106"/>
    </row>
    <row r="5" spans="1:6" ht="12.75">
      <c r="A5" s="107" t="s">
        <v>3</v>
      </c>
      <c r="B5" s="108"/>
      <c r="C5" s="108"/>
      <c r="D5" s="108"/>
      <c r="E5" s="108"/>
      <c r="F5" s="108"/>
    </row>
    <row r="8" spans="4:6" ht="12.75">
      <c r="D8" s="47" t="s">
        <v>39</v>
      </c>
      <c r="E8" s="47"/>
      <c r="F8" s="47" t="s">
        <v>40</v>
      </c>
    </row>
    <row r="9" spans="4:6" ht="12.75">
      <c r="D9" s="10" t="s">
        <v>41</v>
      </c>
      <c r="E9" s="10"/>
      <c r="F9" s="10" t="s">
        <v>41</v>
      </c>
    </row>
    <row r="10" spans="4:6" ht="12.75">
      <c r="D10" s="48" t="s">
        <v>14</v>
      </c>
      <c r="E10" s="10"/>
      <c r="F10" s="48" t="s">
        <v>42</v>
      </c>
    </row>
    <row r="11" spans="4:6" ht="12.75">
      <c r="D11" s="10" t="s">
        <v>16</v>
      </c>
      <c r="E11" s="10"/>
      <c r="F11" s="10" t="s">
        <v>16</v>
      </c>
    </row>
    <row r="13" spans="2:6" ht="12.75">
      <c r="B13" t="s">
        <v>43</v>
      </c>
      <c r="D13" s="49">
        <v>476985</v>
      </c>
      <c r="F13" s="49">
        <v>494277</v>
      </c>
    </row>
    <row r="14" spans="4:6" ht="6" customHeight="1">
      <c r="D14" s="49"/>
      <c r="F14" s="49"/>
    </row>
    <row r="15" spans="2:6" ht="12.75">
      <c r="B15" t="s">
        <v>44</v>
      </c>
      <c r="D15" s="49">
        <v>813236</v>
      </c>
      <c r="F15" s="49">
        <v>823613</v>
      </c>
    </row>
    <row r="16" spans="4:6" ht="6" customHeight="1">
      <c r="D16" s="49"/>
      <c r="F16" s="49"/>
    </row>
    <row r="17" spans="2:6" ht="12.75">
      <c r="B17" t="s">
        <v>45</v>
      </c>
      <c r="D17" s="49">
        <v>71633</v>
      </c>
      <c r="F17" s="49">
        <v>71633</v>
      </c>
    </row>
    <row r="18" spans="4:6" ht="6" customHeight="1">
      <c r="D18" s="49"/>
      <c r="F18" s="49"/>
    </row>
    <row r="19" spans="2:6" ht="13.5" customHeight="1" hidden="1">
      <c r="B19" t="s">
        <v>46</v>
      </c>
      <c r="D19" s="49">
        <v>0</v>
      </c>
      <c r="F19" s="49">
        <v>0</v>
      </c>
    </row>
    <row r="20" spans="4:6" ht="4.5" customHeight="1">
      <c r="D20" s="49"/>
      <c r="F20" s="49"/>
    </row>
    <row r="21" spans="2:6" ht="12.75">
      <c r="B21" s="3" t="s">
        <v>47</v>
      </c>
      <c r="D21" s="49"/>
      <c r="F21" s="49"/>
    </row>
    <row r="22" spans="3:6" ht="18.75" customHeight="1">
      <c r="C22" s="50" t="s">
        <v>48</v>
      </c>
      <c r="D22" s="51">
        <v>15056</v>
      </c>
      <c r="F22" s="51">
        <v>15389</v>
      </c>
    </row>
    <row r="23" spans="3:6" ht="12.75" customHeight="1">
      <c r="C23" s="50" t="s">
        <v>49</v>
      </c>
      <c r="D23" s="52">
        <v>32107</v>
      </c>
      <c r="F23" s="52">
        <v>260481</v>
      </c>
    </row>
    <row r="24" spans="3:6" ht="12.75" customHeight="1">
      <c r="C24" s="50" t="s">
        <v>50</v>
      </c>
      <c r="D24" s="52">
        <v>333078</v>
      </c>
      <c r="F24" s="52">
        <v>486919</v>
      </c>
    </row>
    <row r="25" spans="3:6" ht="12.75">
      <c r="C25" s="53" t="s">
        <v>51</v>
      </c>
      <c r="D25" s="52">
        <v>198602</v>
      </c>
      <c r="F25" s="52">
        <v>277229</v>
      </c>
    </row>
    <row r="26" spans="3:6" ht="4.5" customHeight="1">
      <c r="C26" s="53"/>
      <c r="D26" s="51"/>
      <c r="F26" s="51"/>
    </row>
    <row r="27" spans="3:6" ht="12.75">
      <c r="C27" s="53"/>
      <c r="D27" s="54">
        <f>SUM(D22:D26)</f>
        <v>578843</v>
      </c>
      <c r="F27" s="54">
        <f>SUM(F22:F26)</f>
        <v>1040018</v>
      </c>
    </row>
    <row r="28" spans="3:6" ht="12.75">
      <c r="C28" s="55"/>
      <c r="D28" s="49"/>
      <c r="F28" s="49"/>
    </row>
    <row r="29" spans="2:6" ht="12.75">
      <c r="B29" s="3" t="s">
        <v>52</v>
      </c>
      <c r="D29" s="49"/>
      <c r="F29" s="49"/>
    </row>
    <row r="30" spans="3:6" ht="18.75" customHeight="1">
      <c r="C30" s="53" t="s">
        <v>53</v>
      </c>
      <c r="D30" s="56">
        <v>942464</v>
      </c>
      <c r="F30" s="51">
        <v>923887</v>
      </c>
    </row>
    <row r="31" spans="3:6" ht="12.75">
      <c r="C31" s="53" t="s">
        <v>54</v>
      </c>
      <c r="D31" s="52">
        <v>1328497</v>
      </c>
      <c r="F31" s="52">
        <v>1005192</v>
      </c>
    </row>
    <row r="32" spans="3:6" ht="12.75">
      <c r="C32" s="53" t="s">
        <v>28</v>
      </c>
      <c r="D32" s="52">
        <v>-2085</v>
      </c>
      <c r="F32" s="52">
        <v>2958</v>
      </c>
    </row>
    <row r="33" spans="3:6" ht="6" customHeight="1">
      <c r="C33" s="53"/>
      <c r="D33" s="51"/>
      <c r="F33" s="7"/>
    </row>
    <row r="34" spans="3:6" ht="12.75">
      <c r="C34" s="53"/>
      <c r="D34" s="54">
        <f>SUM(D30:D33)</f>
        <v>2268876</v>
      </c>
      <c r="F34" s="54">
        <f>SUM(F30:F33)</f>
        <v>1932037</v>
      </c>
    </row>
    <row r="35" spans="3:4" ht="12.75">
      <c r="C35" s="55"/>
      <c r="D35" s="49"/>
    </row>
    <row r="36" spans="2:6" ht="12.75">
      <c r="B36" s="3" t="s">
        <v>55</v>
      </c>
      <c r="D36" s="49">
        <f>D27-D34</f>
        <v>-1690033</v>
      </c>
      <c r="F36" s="49">
        <f>F27-F34</f>
        <v>-892019</v>
      </c>
    </row>
    <row r="37" ht="9" customHeight="1">
      <c r="D37" s="49"/>
    </row>
    <row r="38" spans="4:6" ht="21.75" customHeight="1" thickBot="1">
      <c r="D38" s="57">
        <f>SUM(D13:D19)+D36</f>
        <v>-328179</v>
      </c>
      <c r="F38" s="57">
        <f>SUM(F13:F18)+F36</f>
        <v>497504</v>
      </c>
    </row>
    <row r="39" ht="13.5" thickTop="1">
      <c r="D39" s="49"/>
    </row>
    <row r="40" spans="2:4" ht="12.75">
      <c r="B40" s="6"/>
      <c r="D40" s="49"/>
    </row>
    <row r="41" spans="2:6" ht="12.75">
      <c r="B41" t="s">
        <v>56</v>
      </c>
      <c r="D41" s="49">
        <v>174083</v>
      </c>
      <c r="F41" s="49">
        <v>174083</v>
      </c>
    </row>
    <row r="42" spans="2:6" ht="12.75">
      <c r="B42" s="3" t="s">
        <v>57</v>
      </c>
      <c r="D42" s="49">
        <v>-550765</v>
      </c>
      <c r="F42" s="49">
        <v>-69779</v>
      </c>
    </row>
    <row r="43" spans="2:6" ht="12.75">
      <c r="B43" s="3" t="s">
        <v>58</v>
      </c>
      <c r="C43" s="53"/>
      <c r="D43" s="58">
        <f>D41+D42</f>
        <v>-376682</v>
      </c>
      <c r="F43" s="58">
        <f>F41+F42</f>
        <v>104304</v>
      </c>
    </row>
    <row r="44" spans="2:6" ht="12.75">
      <c r="B44" s="3"/>
      <c r="C44" s="53"/>
      <c r="D44" s="59"/>
      <c r="F44" s="59"/>
    </row>
    <row r="45" spans="2:6" ht="12.75">
      <c r="B45" t="s">
        <v>59</v>
      </c>
      <c r="D45" s="49">
        <v>32014</v>
      </c>
      <c r="F45" s="49">
        <v>91908</v>
      </c>
    </row>
    <row r="46" spans="4:6" ht="12.75">
      <c r="D46" s="49"/>
      <c r="F46" s="49"/>
    </row>
    <row r="47" spans="2:6" ht="12.75">
      <c r="B47" t="s">
        <v>60</v>
      </c>
      <c r="D47" s="49"/>
      <c r="F47" s="49"/>
    </row>
    <row r="48" spans="4:6" ht="12.75">
      <c r="D48" s="49"/>
      <c r="F48" s="49"/>
    </row>
    <row r="49" spans="3:6" ht="12.75">
      <c r="C49" s="50" t="s">
        <v>61</v>
      </c>
      <c r="D49" s="49">
        <v>0</v>
      </c>
      <c r="F49" s="49">
        <f>284977</f>
        <v>284977</v>
      </c>
    </row>
    <row r="50" spans="3:6" ht="11.25" customHeight="1">
      <c r="C50" s="50" t="s">
        <v>62</v>
      </c>
      <c r="D50" s="49">
        <v>16489</v>
      </c>
      <c r="F50" s="49">
        <f>14125+2190</f>
        <v>16315</v>
      </c>
    </row>
    <row r="51" spans="4:6" ht="21.75" customHeight="1" thickBot="1">
      <c r="D51" s="57">
        <f>SUM(D43:D50)</f>
        <v>-328179</v>
      </c>
      <c r="F51" s="57">
        <f>SUM(F43:F50)</f>
        <v>497504</v>
      </c>
    </row>
    <row r="52" ht="13.5" thickTop="1"/>
    <row r="53" spans="2:6" ht="12.75">
      <c r="B53" t="s">
        <v>63</v>
      </c>
      <c r="D53" s="60">
        <f>(D43-D15)/174083</f>
        <v>-6.835348655526387</v>
      </c>
      <c r="E53" s="60"/>
      <c r="F53" s="60">
        <f>(F43-F15)/174083</f>
        <v>-4.1319887639804005</v>
      </c>
    </row>
    <row r="56" ht="12.75" hidden="1">
      <c r="A56" s="6" t="s">
        <v>64</v>
      </c>
    </row>
    <row r="57" spans="1:4" ht="12.75" hidden="1">
      <c r="A57" s="6" t="s">
        <v>65</v>
      </c>
      <c r="D57" s="55"/>
    </row>
    <row r="59" ht="12.75">
      <c r="A59" s="6"/>
    </row>
    <row r="60" ht="12.75">
      <c r="A60" s="6"/>
    </row>
    <row r="61" ht="12.75">
      <c r="A61" s="6"/>
    </row>
  </sheetData>
  <mergeCells count="4">
    <mergeCell ref="A1:F1"/>
    <mergeCell ref="A4:F4"/>
    <mergeCell ref="A5:F5"/>
    <mergeCell ref="A2:F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="75" zoomScaleNormal="75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J23" sqref="J23"/>
    </sheetView>
  </sheetViews>
  <sheetFormatPr defaultColWidth="9.140625" defaultRowHeight="12.75"/>
  <cols>
    <col min="1" max="1" width="27.00390625" style="0" customWidth="1"/>
    <col min="2" max="2" width="10.7109375" style="0" customWidth="1"/>
    <col min="3" max="3" width="0.9921875" style="0" customWidth="1"/>
    <col min="4" max="4" width="0.2890625" style="0" customWidth="1"/>
    <col min="5" max="5" width="12.28125" style="0" customWidth="1"/>
    <col min="6" max="6" width="0.5625" style="0" customWidth="1"/>
    <col min="7" max="7" width="19.57421875" style="0" customWidth="1"/>
    <col min="8" max="8" width="4.7109375" style="0" hidden="1" customWidth="1"/>
    <col min="9" max="9" width="2.00390625" style="0" customWidth="1"/>
    <col min="10" max="10" width="10.140625" style="0" customWidth="1"/>
    <col min="11" max="11" width="0.42578125" style="0" hidden="1" customWidth="1"/>
  </cols>
  <sheetData>
    <row r="1" spans="1:7" ht="15.75">
      <c r="A1" s="77"/>
      <c r="B1" s="78"/>
      <c r="C1" s="78"/>
      <c r="D1" s="78"/>
      <c r="E1" s="79" t="s">
        <v>36</v>
      </c>
      <c r="F1" s="78"/>
      <c r="G1" s="78"/>
    </row>
    <row r="2" spans="1:7" ht="12.75">
      <c r="A2" s="80"/>
      <c r="B2" s="80"/>
      <c r="C2" s="80"/>
      <c r="D2" s="80"/>
      <c r="E2" s="81" t="s">
        <v>37</v>
      </c>
      <c r="F2" s="80"/>
      <c r="G2" s="80"/>
    </row>
    <row r="3" spans="1:7" ht="15.75">
      <c r="A3" s="43"/>
      <c r="B3" s="44"/>
      <c r="C3" s="44"/>
      <c r="D3" s="44"/>
      <c r="E3" s="44"/>
      <c r="F3" s="44"/>
      <c r="G3" s="44"/>
    </row>
    <row r="4" spans="1:7" ht="15.75">
      <c r="A4" s="43"/>
      <c r="B4" s="44"/>
      <c r="C4" s="43" t="s">
        <v>100</v>
      </c>
      <c r="D4" s="43"/>
      <c r="E4" s="44"/>
      <c r="F4" s="44"/>
      <c r="G4" s="44"/>
    </row>
    <row r="5" spans="1:7" ht="15.75">
      <c r="A5" s="43"/>
      <c r="B5" s="44"/>
      <c r="C5" s="43" t="s">
        <v>101</v>
      </c>
      <c r="D5" s="43"/>
      <c r="E5" s="44"/>
      <c r="F5" s="44"/>
      <c r="G5" s="44"/>
    </row>
    <row r="6" spans="1:9" ht="12.75">
      <c r="A6" s="47"/>
      <c r="B6" s="47"/>
      <c r="C6" s="82"/>
      <c r="D6" s="82"/>
      <c r="E6" s="45" t="s">
        <v>3</v>
      </c>
      <c r="F6" s="82"/>
      <c r="G6" s="82"/>
      <c r="H6" s="3"/>
      <c r="I6" s="3"/>
    </row>
    <row r="7" spans="1:10" ht="12.75">
      <c r="A7" s="45"/>
      <c r="B7" s="46"/>
      <c r="C7" s="46"/>
      <c r="D7" s="46"/>
      <c r="E7" s="83" t="s">
        <v>102</v>
      </c>
      <c r="F7" s="83"/>
      <c r="G7" s="42"/>
      <c r="J7" s="84" t="s">
        <v>103</v>
      </c>
    </row>
    <row r="8" spans="1:6" ht="12.75">
      <c r="A8" s="45"/>
      <c r="B8" s="46"/>
      <c r="C8" s="46"/>
      <c r="D8" s="46"/>
      <c r="E8" s="46"/>
      <c r="F8" s="46"/>
    </row>
    <row r="9" spans="1:10" ht="12.75">
      <c r="A9" s="45"/>
      <c r="B9" s="46"/>
      <c r="C9" s="46"/>
      <c r="D9" s="46"/>
      <c r="E9" s="46"/>
      <c r="F9" s="46"/>
      <c r="G9" s="46" t="s">
        <v>104</v>
      </c>
      <c r="J9" s="85"/>
    </row>
    <row r="10" spans="1:10" ht="12.75">
      <c r="A10" s="45"/>
      <c r="B10" s="46"/>
      <c r="C10" s="46"/>
      <c r="D10" s="46"/>
      <c r="E10" s="46" t="s">
        <v>105</v>
      </c>
      <c r="F10" s="46"/>
      <c r="G10" s="46" t="s">
        <v>106</v>
      </c>
      <c r="J10" s="46" t="s">
        <v>107</v>
      </c>
    </row>
    <row r="11" spans="1:12" ht="12.75">
      <c r="A11" s="45"/>
      <c r="B11" s="46" t="s">
        <v>56</v>
      </c>
      <c r="C11" s="46"/>
      <c r="D11" s="46"/>
      <c r="E11" s="46" t="s">
        <v>108</v>
      </c>
      <c r="F11" s="46"/>
      <c r="G11" s="46" t="s">
        <v>109</v>
      </c>
      <c r="J11" s="46" t="s">
        <v>110</v>
      </c>
      <c r="L11" s="46" t="s">
        <v>111</v>
      </c>
    </row>
    <row r="12" spans="2:12" ht="12.75">
      <c r="B12" s="44" t="s">
        <v>16</v>
      </c>
      <c r="E12" s="44" t="s">
        <v>16</v>
      </c>
      <c r="G12" s="44" t="s">
        <v>16</v>
      </c>
      <c r="J12" s="44" t="s">
        <v>16</v>
      </c>
      <c r="L12" s="44" t="s">
        <v>16</v>
      </c>
    </row>
    <row r="13" spans="1:12" ht="12.75">
      <c r="A13" s="3" t="s">
        <v>112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2" ht="12.75">
      <c r="A14" s="86" t="s">
        <v>113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2:12" ht="12.75"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</row>
    <row r="16" spans="1:12" ht="12.75">
      <c r="A16" t="s">
        <v>114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>
      <c r="A17" t="s">
        <v>115</v>
      </c>
      <c r="B17" s="66">
        <v>174083</v>
      </c>
      <c r="C17" s="66"/>
      <c r="D17" s="66"/>
      <c r="E17" s="66">
        <v>70243</v>
      </c>
      <c r="F17" s="66"/>
      <c r="G17" s="87">
        <v>-8422</v>
      </c>
      <c r="H17" s="87"/>
      <c r="I17" s="87"/>
      <c r="J17" s="87">
        <v>-131600</v>
      </c>
      <c r="K17" s="87"/>
      <c r="L17" s="87">
        <f>SUM(B17:J17)</f>
        <v>104304</v>
      </c>
    </row>
    <row r="18" spans="2:12" ht="12.75">
      <c r="B18" s="66"/>
      <c r="C18" s="66"/>
      <c r="D18" s="66"/>
      <c r="E18" s="66"/>
      <c r="F18" s="66"/>
      <c r="G18" s="87"/>
      <c r="H18" s="87"/>
      <c r="I18" s="87"/>
      <c r="J18" s="87"/>
      <c r="K18" s="87"/>
      <c r="L18" s="87"/>
    </row>
    <row r="19" spans="1:12" ht="12.75">
      <c r="A19" t="s">
        <v>116</v>
      </c>
      <c r="B19" s="88">
        <v>0</v>
      </c>
      <c r="C19" s="66"/>
      <c r="D19" s="66"/>
      <c r="E19" s="88">
        <v>0</v>
      </c>
      <c r="F19" s="66"/>
      <c r="G19" s="89">
        <v>0</v>
      </c>
      <c r="H19" s="87"/>
      <c r="I19" s="87"/>
      <c r="J19" s="87">
        <v>-480973</v>
      </c>
      <c r="K19" s="87"/>
      <c r="L19" s="87">
        <f>SUM(B19:J19)</f>
        <v>-480973</v>
      </c>
    </row>
    <row r="20" spans="1:12" ht="12.75">
      <c r="A20" s="72"/>
      <c r="B20" s="66"/>
      <c r="C20" s="66"/>
      <c r="D20" s="66"/>
      <c r="E20" s="66"/>
      <c r="F20" s="66"/>
      <c r="G20" s="87"/>
      <c r="H20" s="87"/>
      <c r="I20" s="87"/>
      <c r="J20" s="87"/>
      <c r="K20" s="87"/>
      <c r="L20" s="87"/>
    </row>
    <row r="21" spans="1:12" ht="12.75">
      <c r="A21" t="s">
        <v>117</v>
      </c>
      <c r="B21" s="88">
        <v>0</v>
      </c>
      <c r="E21" s="88">
        <v>0</v>
      </c>
      <c r="G21" s="87">
        <v>-13</v>
      </c>
      <c r="H21" s="87"/>
      <c r="I21" s="87"/>
      <c r="J21" s="89">
        <v>0</v>
      </c>
      <c r="K21" s="87"/>
      <c r="L21" s="87">
        <f>SUM(B21:J21)</f>
        <v>-13</v>
      </c>
    </row>
    <row r="22" spans="2:12" ht="12.75"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3" spans="1:12" ht="13.5" thickBot="1">
      <c r="A23" t="s">
        <v>118</v>
      </c>
      <c r="B23" s="90">
        <f>SUM(B16:B21)</f>
        <v>174083</v>
      </c>
      <c r="C23" s="90"/>
      <c r="D23" s="90"/>
      <c r="E23" s="90">
        <f>SUM(E16:E21)</f>
        <v>70243</v>
      </c>
      <c r="F23" s="66"/>
      <c r="G23" s="76">
        <f>SUM(G16:G22)</f>
        <v>-8435</v>
      </c>
      <c r="H23" s="66"/>
      <c r="I23" s="90"/>
      <c r="J23" s="76">
        <f>SUM(J16:J21)</f>
        <v>-612573</v>
      </c>
      <c r="K23" s="66"/>
      <c r="L23" s="91">
        <f>SUM(B23:J23)</f>
        <v>-376682</v>
      </c>
    </row>
    <row r="24" spans="1:12" ht="13.5" thickTop="1">
      <c r="A24" s="92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</row>
    <row r="25" spans="1:12" ht="12.75">
      <c r="A25" s="3" t="s">
        <v>112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2.75">
      <c r="A26" s="86" t="s">
        <v>119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</row>
    <row r="27" spans="2:12" ht="12.75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2.75">
      <c r="A28" t="s">
        <v>114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</row>
    <row r="29" spans="1:12" ht="12.75">
      <c r="A29" t="s">
        <v>120</v>
      </c>
      <c r="B29" s="66">
        <v>158258</v>
      </c>
      <c r="C29" s="66"/>
      <c r="D29" s="66"/>
      <c r="E29" s="66">
        <v>2108</v>
      </c>
      <c r="F29" s="66"/>
      <c r="G29" s="66">
        <v>8948</v>
      </c>
      <c r="H29" s="66"/>
      <c r="I29" s="66"/>
      <c r="J29" s="66">
        <v>299156</v>
      </c>
      <c r="K29" s="66"/>
      <c r="L29" s="66">
        <f>SUM(B29:J29)</f>
        <v>468470</v>
      </c>
    </row>
    <row r="30" spans="2:12" ht="12.75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>
      <c r="A31" t="s">
        <v>121</v>
      </c>
      <c r="B31" s="66">
        <v>15825</v>
      </c>
      <c r="C31" s="66"/>
      <c r="D31" s="66"/>
      <c r="E31" s="55">
        <v>69630</v>
      </c>
      <c r="F31" s="66"/>
      <c r="G31" s="88">
        <v>0</v>
      </c>
      <c r="H31" s="66"/>
      <c r="I31" s="66"/>
      <c r="J31" s="88">
        <v>0</v>
      </c>
      <c r="K31" s="66"/>
      <c r="L31" s="66">
        <f>SUM(B31:J31)</f>
        <v>85455</v>
      </c>
    </row>
    <row r="32" spans="1:12" ht="12.75">
      <c r="A32" t="s">
        <v>122</v>
      </c>
      <c r="B32" s="66"/>
      <c r="C32" s="66"/>
      <c r="D32" s="66"/>
      <c r="E32" s="55"/>
      <c r="F32" s="66"/>
      <c r="G32" s="66"/>
      <c r="H32" s="66"/>
      <c r="I32" s="66"/>
      <c r="J32" s="66"/>
      <c r="K32" s="66"/>
      <c r="L32" s="66"/>
    </row>
    <row r="33" spans="2:12" ht="12.75">
      <c r="B33" s="66"/>
      <c r="C33" s="66"/>
      <c r="D33" s="66"/>
      <c r="E33" s="55"/>
      <c r="F33" s="66"/>
      <c r="G33" s="66"/>
      <c r="H33" s="66"/>
      <c r="I33" s="66"/>
      <c r="J33" s="66"/>
      <c r="K33" s="66"/>
      <c r="L33" s="66"/>
    </row>
    <row r="34" spans="1:12" ht="12.75">
      <c r="A34" t="s">
        <v>123</v>
      </c>
      <c r="B34" s="88">
        <v>0</v>
      </c>
      <c r="C34" s="66"/>
      <c r="D34" s="66"/>
      <c r="E34" s="88">
        <v>0</v>
      </c>
      <c r="F34" s="66"/>
      <c r="G34" s="88">
        <v>0</v>
      </c>
      <c r="H34" s="66"/>
      <c r="I34" s="66"/>
      <c r="J34" s="93">
        <v>-15272</v>
      </c>
      <c r="K34" s="93"/>
      <c r="L34" s="93">
        <f>SUM(B34:J34)</f>
        <v>-15272</v>
      </c>
    </row>
    <row r="35" spans="1:15" ht="12.75">
      <c r="A35" s="72"/>
      <c r="B35" s="66"/>
      <c r="C35" s="66"/>
      <c r="D35" s="66"/>
      <c r="E35" s="66"/>
      <c r="F35" s="66"/>
      <c r="G35" s="66"/>
      <c r="H35" s="66"/>
      <c r="I35" s="66"/>
      <c r="J35" s="93"/>
      <c r="K35" s="93"/>
      <c r="L35" s="93"/>
      <c r="O35" s="94"/>
    </row>
    <row r="36" spans="1:15" ht="12.75">
      <c r="A36" t="s">
        <v>124</v>
      </c>
      <c r="B36" s="66"/>
      <c r="C36" s="66"/>
      <c r="D36" s="66"/>
      <c r="E36" s="66"/>
      <c r="F36" s="66"/>
      <c r="G36" s="66"/>
      <c r="H36" s="66"/>
      <c r="I36" s="66"/>
      <c r="J36" s="93"/>
      <c r="K36" s="93"/>
      <c r="L36" s="93"/>
      <c r="O36" s="94"/>
    </row>
    <row r="37" spans="1:15" ht="12.75">
      <c r="A37" t="s">
        <v>125</v>
      </c>
      <c r="B37" s="66"/>
      <c r="C37" s="66"/>
      <c r="D37" s="66"/>
      <c r="E37" s="66"/>
      <c r="F37" s="66"/>
      <c r="G37" s="66"/>
      <c r="H37" s="66"/>
      <c r="I37" s="66"/>
      <c r="J37" s="93">
        <v>-5014</v>
      </c>
      <c r="K37" s="93"/>
      <c r="L37" s="93">
        <f>SUM(B37:J37)</f>
        <v>-5014</v>
      </c>
      <c r="O37" s="94"/>
    </row>
    <row r="38" spans="1:15" ht="12.75">
      <c r="A38" s="72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O38" s="94"/>
    </row>
    <row r="39" spans="1:12" ht="12.75">
      <c r="A39" t="s">
        <v>117</v>
      </c>
      <c r="B39" s="88">
        <v>0</v>
      </c>
      <c r="C39" s="66"/>
      <c r="D39" s="66"/>
      <c r="E39" s="88">
        <v>0</v>
      </c>
      <c r="F39" s="66"/>
      <c r="G39" s="55">
        <v>9</v>
      </c>
      <c r="H39" s="66"/>
      <c r="I39" s="66"/>
      <c r="J39" s="88">
        <v>0</v>
      </c>
      <c r="K39" s="66"/>
      <c r="L39" s="55">
        <f>SUM(B39:J39)</f>
        <v>9</v>
      </c>
    </row>
    <row r="40" spans="2:12" ht="12.75">
      <c r="B40" s="66"/>
      <c r="C40" s="66"/>
      <c r="D40" s="66"/>
      <c r="E40" s="66"/>
      <c r="F40" s="66"/>
      <c r="G40" s="55"/>
      <c r="H40" s="66"/>
      <c r="I40" s="66"/>
      <c r="J40" s="66"/>
      <c r="K40" s="66"/>
      <c r="L40" s="55"/>
    </row>
    <row r="41" spans="1:12" ht="12.75">
      <c r="A41" t="s">
        <v>126</v>
      </c>
      <c r="B41" s="88">
        <v>0</v>
      </c>
      <c r="C41" s="66"/>
      <c r="D41" s="66"/>
      <c r="E41" s="95">
        <v>-1495</v>
      </c>
      <c r="F41" s="66"/>
      <c r="G41" s="88">
        <v>0</v>
      </c>
      <c r="H41" s="66"/>
      <c r="I41" s="66"/>
      <c r="J41" s="88">
        <v>0</v>
      </c>
      <c r="K41" s="66"/>
      <c r="L41" s="55">
        <f>SUM(B41:J41)</f>
        <v>-1495</v>
      </c>
    </row>
    <row r="42" spans="2:12" ht="12.75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3.5" thickBot="1">
      <c r="A43" t="s">
        <v>127</v>
      </c>
      <c r="B43" s="90">
        <f>SUM(B28:B42)</f>
        <v>174083</v>
      </c>
      <c r="C43" s="90"/>
      <c r="D43" s="90"/>
      <c r="E43" s="90">
        <f>SUM(E28:E42)</f>
        <v>70243</v>
      </c>
      <c r="F43" s="66"/>
      <c r="G43" s="90">
        <f>SUM(G28:G42)</f>
        <v>8957</v>
      </c>
      <c r="H43" s="66"/>
      <c r="I43" s="90"/>
      <c r="J43" s="90">
        <f>SUM(J28:J42)</f>
        <v>278870</v>
      </c>
      <c r="K43" s="66"/>
      <c r="L43" s="90">
        <f>SUM(L28:L42)</f>
        <v>532153</v>
      </c>
    </row>
    <row r="44" spans="1:12" ht="13.5" thickTop="1">
      <c r="A44" s="92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2:12" ht="12.75"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ht="12.75" hidden="1">
      <c r="A46" s="6" t="s">
        <v>128</v>
      </c>
    </row>
    <row r="47" spans="1:5" ht="12.75" hidden="1">
      <c r="A47" s="6" t="s">
        <v>129</v>
      </c>
      <c r="E47" s="55"/>
    </row>
  </sheetData>
  <printOptions/>
  <pageMargins left="0.75" right="0.75" top="0.51" bottom="0.48" header="0.5" footer="0.5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workbookViewId="0" topLeftCell="A1">
      <selection activeCell="H14" sqref="H14"/>
    </sheetView>
  </sheetViews>
  <sheetFormatPr defaultColWidth="9.140625" defaultRowHeight="12.75"/>
  <cols>
    <col min="6" max="6" width="14.8515625" style="0" customWidth="1"/>
    <col min="7" max="7" width="11.7109375" style="0" hidden="1" customWidth="1"/>
    <col min="8" max="8" width="12.421875" style="0" customWidth="1"/>
    <col min="9" max="9" width="12.8515625" style="0" customWidth="1"/>
  </cols>
  <sheetData>
    <row r="1" ht="15.75">
      <c r="A1" s="4" t="s">
        <v>66</v>
      </c>
    </row>
    <row r="2" ht="12.75">
      <c r="A2" s="3" t="s">
        <v>0</v>
      </c>
    </row>
    <row r="3" ht="12.75">
      <c r="A3" s="3"/>
    </row>
    <row r="4" spans="1:5" ht="12.75">
      <c r="A4" s="6" t="s">
        <v>67</v>
      </c>
      <c r="B4" s="6"/>
      <c r="C4" s="6"/>
      <c r="D4" s="6"/>
      <c r="E4" s="6"/>
    </row>
    <row r="5" spans="1:5" ht="12.75">
      <c r="A5" s="6" t="s">
        <v>68</v>
      </c>
      <c r="B5" s="6"/>
      <c r="C5" s="6"/>
      <c r="D5" s="6"/>
      <c r="E5" s="6"/>
    </row>
    <row r="6" spans="1:5" ht="12.75">
      <c r="A6" s="6" t="s">
        <v>3</v>
      </c>
      <c r="B6" s="6"/>
      <c r="C6" s="6"/>
      <c r="D6" s="6"/>
      <c r="E6" s="6"/>
    </row>
    <row r="7" spans="7:10" ht="12.75">
      <c r="G7" s="61">
        <v>2002</v>
      </c>
      <c r="H7" s="47"/>
      <c r="I7" s="47"/>
      <c r="J7" s="47"/>
    </row>
    <row r="8" spans="7:9" ht="12.75">
      <c r="G8" s="62" t="s">
        <v>69</v>
      </c>
      <c r="H8" s="63" t="s">
        <v>69</v>
      </c>
      <c r="I8" s="63" t="s">
        <v>69</v>
      </c>
    </row>
    <row r="9" spans="7:9" ht="12.75">
      <c r="G9" s="62" t="s">
        <v>70</v>
      </c>
      <c r="H9" s="63" t="s">
        <v>70</v>
      </c>
      <c r="I9" s="63" t="s">
        <v>70</v>
      </c>
    </row>
    <row r="10" spans="7:9" ht="12.75">
      <c r="G10" s="64">
        <v>37529</v>
      </c>
      <c r="H10" s="65" t="s">
        <v>14</v>
      </c>
      <c r="I10" s="65" t="s">
        <v>15</v>
      </c>
    </row>
    <row r="11" spans="7:9" ht="12.75">
      <c r="G11" s="62" t="s">
        <v>71</v>
      </c>
      <c r="H11" s="63" t="s">
        <v>16</v>
      </c>
      <c r="I11" s="63" t="s">
        <v>16</v>
      </c>
    </row>
    <row r="12" spans="8:9" ht="12.75">
      <c r="H12" s="66"/>
      <c r="I12" s="66"/>
    </row>
    <row r="13" spans="1:9" ht="12.75">
      <c r="A13" t="s">
        <v>72</v>
      </c>
      <c r="G13" s="67">
        <v>18157476.800000004</v>
      </c>
      <c r="H13" s="55">
        <f>-539266</f>
        <v>-539266</v>
      </c>
      <c r="I13" s="55">
        <v>-25509</v>
      </c>
    </row>
    <row r="14" spans="1:9" ht="12.75">
      <c r="A14" t="s">
        <v>73</v>
      </c>
      <c r="H14" s="55"/>
      <c r="I14" s="55"/>
    </row>
    <row r="15" spans="8:9" ht="12.75">
      <c r="H15" s="55"/>
      <c r="I15" s="55"/>
    </row>
    <row r="16" spans="1:9" ht="12.75">
      <c r="A16" t="s">
        <v>74</v>
      </c>
      <c r="G16" s="67">
        <v>3519102.199038375</v>
      </c>
      <c r="H16" s="55">
        <v>62148</v>
      </c>
      <c r="I16" s="55">
        <v>11416</v>
      </c>
    </row>
    <row r="17" spans="1:9" ht="12.75">
      <c r="A17" t="s">
        <v>75</v>
      </c>
      <c r="G17" s="67">
        <v>12426134.481680587</v>
      </c>
      <c r="H17" s="55">
        <v>252796</v>
      </c>
      <c r="I17" s="55">
        <v>37296</v>
      </c>
    </row>
    <row r="18" spans="8:9" ht="12.75">
      <c r="H18" s="55"/>
      <c r="I18" s="55"/>
    </row>
    <row r="19" spans="1:9" ht="12.75">
      <c r="A19" t="s">
        <v>76</v>
      </c>
      <c r="G19" s="68">
        <v>34102713.48071897</v>
      </c>
      <c r="H19" s="69">
        <f>SUM(H13:H17)</f>
        <v>-224322</v>
      </c>
      <c r="I19" s="69">
        <f>SUM(I13:I17)</f>
        <v>23203</v>
      </c>
    </row>
    <row r="20" spans="8:9" ht="12.75">
      <c r="H20" s="55"/>
      <c r="I20" s="55"/>
    </row>
    <row r="21" spans="1:9" ht="12.75">
      <c r="A21" t="s">
        <v>77</v>
      </c>
      <c r="H21" s="55"/>
      <c r="I21" s="55"/>
    </row>
    <row r="22" spans="1:9" ht="12.75">
      <c r="A22" t="s">
        <v>78</v>
      </c>
      <c r="G22" s="67">
        <v>-337693309.9468568</v>
      </c>
      <c r="H22" s="55">
        <v>204701</v>
      </c>
      <c r="I22" s="55">
        <v>-480355</v>
      </c>
    </row>
    <row r="23" spans="1:9" ht="12.75">
      <c r="A23" t="s">
        <v>79</v>
      </c>
      <c r="G23" s="67">
        <v>13448199.433237415</v>
      </c>
      <c r="H23" s="55">
        <v>-2246</v>
      </c>
      <c r="I23" s="55">
        <v>136275</v>
      </c>
    </row>
    <row r="24" spans="7:9" ht="12.75">
      <c r="G24" s="67"/>
      <c r="H24" s="55"/>
      <c r="I24" s="55"/>
    </row>
    <row r="25" spans="1:9" ht="13.5" thickBot="1">
      <c r="A25" t="s">
        <v>80</v>
      </c>
      <c r="G25" s="70">
        <v>-290142397.0329004</v>
      </c>
      <c r="H25" s="71">
        <f>SUM(H19:H23)</f>
        <v>-21867</v>
      </c>
      <c r="I25" s="71">
        <f>SUM(I19:I23)</f>
        <v>-320877</v>
      </c>
    </row>
    <row r="26" spans="8:9" ht="13.5" thickTop="1">
      <c r="H26" s="55"/>
      <c r="I26" s="55"/>
    </row>
    <row r="27" spans="1:9" ht="12.75">
      <c r="A27" t="s">
        <v>81</v>
      </c>
      <c r="H27" s="55"/>
      <c r="I27" s="55"/>
    </row>
    <row r="28" spans="1:9" ht="12.75">
      <c r="A28" t="s">
        <v>82</v>
      </c>
      <c r="B28" s="72"/>
      <c r="G28" s="67"/>
      <c r="H28" s="55">
        <v>1793</v>
      </c>
      <c r="I28" s="73">
        <v>4061</v>
      </c>
    </row>
    <row r="29" spans="1:9" ht="12.75">
      <c r="A29" t="s">
        <v>83</v>
      </c>
      <c r="B29" s="72"/>
      <c r="G29" s="67"/>
      <c r="H29" s="55">
        <v>-1035</v>
      </c>
      <c r="I29" s="55">
        <v>-8051</v>
      </c>
    </row>
    <row r="30" spans="1:9" ht="12.75">
      <c r="A30" t="s">
        <v>84</v>
      </c>
      <c r="B30" s="72"/>
      <c r="G30" s="67"/>
      <c r="H30" s="55">
        <v>2821</v>
      </c>
      <c r="I30" s="73">
        <v>0</v>
      </c>
    </row>
    <row r="31" spans="1:9" ht="12.75">
      <c r="A31" t="s">
        <v>85</v>
      </c>
      <c r="B31" s="72"/>
      <c r="G31" s="67"/>
      <c r="H31" s="55">
        <v>0</v>
      </c>
      <c r="I31" s="73">
        <v>-506</v>
      </c>
    </row>
    <row r="32" spans="1:9" ht="12.75">
      <c r="A32" t="s">
        <v>86</v>
      </c>
      <c r="B32" s="72"/>
      <c r="G32" s="67"/>
      <c r="H32" s="55">
        <v>30345</v>
      </c>
      <c r="I32" s="55">
        <v>34016</v>
      </c>
    </row>
    <row r="33" spans="2:9" ht="12.75">
      <c r="B33" s="72"/>
      <c r="G33" s="67"/>
      <c r="H33" s="55"/>
      <c r="I33" s="55"/>
    </row>
    <row r="34" spans="1:9" ht="12.75">
      <c r="A34" t="s">
        <v>87</v>
      </c>
      <c r="B34" s="72"/>
      <c r="G34" s="74" t="e">
        <v>#REF!</v>
      </c>
      <c r="H34" s="71">
        <f>SUM(H28:H32)</f>
        <v>33924</v>
      </c>
      <c r="I34" s="71">
        <f>SUM(I28:I32)</f>
        <v>29520</v>
      </c>
    </row>
    <row r="35" spans="8:9" ht="12.75">
      <c r="H35" s="55"/>
      <c r="I35" s="55"/>
    </row>
    <row r="36" spans="1:9" ht="12.75">
      <c r="A36" t="s">
        <v>88</v>
      </c>
      <c r="H36" s="55"/>
      <c r="I36" s="55"/>
    </row>
    <row r="37" spans="1:9" ht="12.75">
      <c r="A37" t="s">
        <v>89</v>
      </c>
      <c r="H37" s="55"/>
      <c r="I37" s="55">
        <f>-5014</f>
        <v>-5014</v>
      </c>
    </row>
    <row r="38" spans="1:9" ht="12.75">
      <c r="A38" t="s">
        <v>90</v>
      </c>
      <c r="B38" s="72"/>
      <c r="G38" s="67" t="e">
        <v>#REF!</v>
      </c>
      <c r="H38" s="55">
        <v>-23924</v>
      </c>
      <c r="I38" s="55">
        <v>39632</v>
      </c>
    </row>
    <row r="39" spans="1:9" ht="12.75">
      <c r="A39" t="s">
        <v>91</v>
      </c>
      <c r="B39" s="72"/>
      <c r="G39" s="67"/>
      <c r="H39" s="55">
        <v>0</v>
      </c>
      <c r="I39" s="55">
        <v>-1495</v>
      </c>
    </row>
    <row r="40" spans="1:9" ht="12.75">
      <c r="A40" t="s">
        <v>92</v>
      </c>
      <c r="B40" s="72"/>
      <c r="G40" s="67"/>
      <c r="H40" s="55">
        <v>0</v>
      </c>
      <c r="I40" s="55">
        <v>85455</v>
      </c>
    </row>
    <row r="41" spans="2:9" ht="12.75">
      <c r="B41" s="72"/>
      <c r="G41" s="67"/>
      <c r="H41" s="55"/>
      <c r="I41" s="55"/>
    </row>
    <row r="42" spans="1:9" ht="12.75">
      <c r="A42" t="s">
        <v>93</v>
      </c>
      <c r="B42" s="72"/>
      <c r="G42" s="74" t="e">
        <v>#REF!</v>
      </c>
      <c r="H42" s="71">
        <f>SUM(H38:H40)</f>
        <v>-23924</v>
      </c>
      <c r="I42" s="71">
        <f>SUM(I37:I41)</f>
        <v>118578</v>
      </c>
    </row>
    <row r="43" spans="8:9" ht="12.75">
      <c r="H43" s="55"/>
      <c r="I43" s="55"/>
    </row>
    <row r="44" spans="1:9" ht="12.75">
      <c r="A44" t="s">
        <v>94</v>
      </c>
      <c r="G44" s="67" t="e">
        <v>#REF!</v>
      </c>
      <c r="H44" s="55">
        <f>H25+H34+H42</f>
        <v>-11867</v>
      </c>
      <c r="I44" s="55">
        <f>I25+I34+I42</f>
        <v>-172779</v>
      </c>
    </row>
    <row r="45" spans="8:9" ht="12.75">
      <c r="H45" s="55"/>
      <c r="I45" s="55"/>
    </row>
    <row r="46" spans="8:9" ht="12.75">
      <c r="H46" s="55"/>
      <c r="I46" s="55"/>
    </row>
    <row r="47" spans="1:9" ht="12.75">
      <c r="A47" t="s">
        <v>95</v>
      </c>
      <c r="G47" s="67">
        <v>151537773</v>
      </c>
      <c r="H47" s="55">
        <v>-20959</v>
      </c>
      <c r="I47" s="55">
        <v>151537</v>
      </c>
    </row>
    <row r="48" spans="7:9" ht="12.75">
      <c r="G48" s="67"/>
      <c r="H48" s="55"/>
      <c r="I48" s="55"/>
    </row>
    <row r="49" spans="1:9" ht="12.75">
      <c r="A49" t="s">
        <v>96</v>
      </c>
      <c r="G49" s="67">
        <v>-13185.989010987047</v>
      </c>
      <c r="H49" s="55">
        <v>-5</v>
      </c>
      <c r="I49" s="55">
        <v>42</v>
      </c>
    </row>
    <row r="50" spans="7:9" ht="12.75">
      <c r="G50" s="75"/>
      <c r="H50" s="23"/>
      <c r="I50" s="23"/>
    </row>
    <row r="51" spans="1:9" ht="13.5" thickBot="1">
      <c r="A51" t="s">
        <v>97</v>
      </c>
      <c r="G51" s="70" t="e">
        <v>#REF!</v>
      </c>
      <c r="H51" s="76">
        <f>SUM(H44:H49)</f>
        <v>-32831</v>
      </c>
      <c r="I51" s="76">
        <f>SUM(I44:I49)</f>
        <v>-21200</v>
      </c>
    </row>
    <row r="52" ht="13.5" thickTop="1"/>
    <row r="54" ht="12.75">
      <c r="A54" t="s">
        <v>98</v>
      </c>
    </row>
    <row r="55" ht="12.75">
      <c r="A55" t="s">
        <v>99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fonle01</dc:creator>
  <cp:keywords/>
  <dc:description/>
  <cp:lastModifiedBy>1</cp:lastModifiedBy>
  <cp:lastPrinted>2005-11-28T03:31:56Z</cp:lastPrinted>
  <dcterms:created xsi:type="dcterms:W3CDTF">2005-11-23T05:31:08Z</dcterms:created>
  <dcterms:modified xsi:type="dcterms:W3CDTF">2005-11-28T03:32:33Z</dcterms:modified>
  <cp:category/>
  <cp:version/>
  <cp:contentType/>
  <cp:contentStatus/>
</cp:coreProperties>
</file>